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Смета" sheetId="1" r:id="rId1"/>
    <sheet name="Лист3" sheetId="3" r:id="rId2"/>
  </sheets>
  <definedNames>
    <definedName name="_xlnm.Print_Area" localSheetId="0">Смета!$A$1:$O$64</definedName>
  </definedNames>
  <calcPr calcId="144525"/>
</workbook>
</file>

<file path=xl/calcChain.xml><?xml version="1.0" encoding="utf-8"?>
<calcChain xmlns="http://schemas.openxmlformats.org/spreadsheetml/2006/main">
  <c r="C47" i="1" l="1"/>
  <c r="N31" i="1"/>
  <c r="C46" i="1"/>
  <c r="O36" i="1"/>
  <c r="N36" i="1"/>
  <c r="N30" i="1" s="1"/>
  <c r="N48" i="1" s="1"/>
  <c r="J36" i="1"/>
  <c r="I36" i="1"/>
  <c r="K36" i="1"/>
  <c r="L36" i="1"/>
  <c r="L4" i="1"/>
  <c r="E51" i="1"/>
  <c r="F51" i="1"/>
  <c r="G51" i="1"/>
  <c r="H51" i="1"/>
  <c r="I51" i="1"/>
  <c r="J51" i="1"/>
  <c r="K51" i="1"/>
  <c r="L51" i="1"/>
  <c r="M51" i="1"/>
  <c r="N51" i="1"/>
  <c r="O51" i="1"/>
  <c r="D51" i="1"/>
  <c r="E50" i="1"/>
  <c r="E49" i="1" s="1"/>
  <c r="F50" i="1"/>
  <c r="F49" i="1" s="1"/>
  <c r="G50" i="1"/>
  <c r="G49" i="1" s="1"/>
  <c r="H50" i="1"/>
  <c r="H49" i="1" s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E30" i="1"/>
  <c r="E48" i="1" s="1"/>
  <c r="F30" i="1"/>
  <c r="F48" i="1" s="1"/>
  <c r="G30" i="1"/>
  <c r="G48" i="1" s="1"/>
  <c r="H30" i="1"/>
  <c r="H48" i="1" s="1"/>
  <c r="I30" i="1"/>
  <c r="I48" i="1" s="1"/>
  <c r="J30" i="1"/>
  <c r="J48" i="1" s="1"/>
  <c r="K30" i="1"/>
  <c r="K48" i="1" s="1"/>
  <c r="L30" i="1"/>
  <c r="L48" i="1" s="1"/>
  <c r="M30" i="1"/>
  <c r="M48" i="1" s="1"/>
  <c r="O30" i="1"/>
  <c r="O48" i="1" s="1"/>
  <c r="D30" i="1"/>
  <c r="D48" i="1" s="1"/>
  <c r="E26" i="1"/>
  <c r="F26" i="1"/>
  <c r="G26" i="1"/>
  <c r="H26" i="1"/>
  <c r="I26" i="1"/>
  <c r="J26" i="1"/>
  <c r="K26" i="1"/>
  <c r="L26" i="1"/>
  <c r="M26" i="1"/>
  <c r="N26" i="1"/>
  <c r="O26" i="1"/>
  <c r="D26" i="1"/>
  <c r="E22" i="1"/>
  <c r="F22" i="1"/>
  <c r="G22" i="1"/>
  <c r="H22" i="1"/>
  <c r="I22" i="1"/>
  <c r="J22" i="1"/>
  <c r="K22" i="1"/>
  <c r="L22" i="1"/>
  <c r="M22" i="1"/>
  <c r="N22" i="1"/>
  <c r="O22" i="1"/>
  <c r="D22" i="1"/>
  <c r="E13" i="1"/>
  <c r="F13" i="1"/>
  <c r="F21" i="1" s="1"/>
  <c r="G13" i="1"/>
  <c r="G21" i="1" s="1"/>
  <c r="H13" i="1"/>
  <c r="H21" i="1" s="1"/>
  <c r="I13" i="1"/>
  <c r="J13" i="1"/>
  <c r="J21" i="1" s="1"/>
  <c r="K13" i="1"/>
  <c r="L13" i="1"/>
  <c r="M13" i="1"/>
  <c r="N13" i="1"/>
  <c r="N21" i="1" s="1"/>
  <c r="O13" i="1"/>
  <c r="O21" i="1" s="1"/>
  <c r="D13" i="1"/>
  <c r="C63" i="1"/>
  <c r="C62" i="1"/>
  <c r="C61" i="1"/>
  <c r="C60" i="1"/>
  <c r="C59" i="1"/>
  <c r="C58" i="1"/>
  <c r="C57" i="1"/>
  <c r="C56" i="1"/>
  <c r="C55" i="1"/>
  <c r="C54" i="1"/>
  <c r="C53" i="1"/>
  <c r="C52" i="1"/>
  <c r="C45" i="1"/>
  <c r="C44" i="1"/>
  <c r="C43" i="1"/>
  <c r="C42" i="1"/>
  <c r="C41" i="1"/>
  <c r="C40" i="1"/>
  <c r="C39" i="1"/>
  <c r="C38" i="1"/>
  <c r="C37" i="1"/>
  <c r="C35" i="1"/>
  <c r="C34" i="1"/>
  <c r="C33" i="1"/>
  <c r="C32" i="1"/>
  <c r="C31" i="1"/>
  <c r="C29" i="1"/>
  <c r="C28" i="1"/>
  <c r="C27" i="1"/>
  <c r="C25" i="1"/>
  <c r="C24" i="1"/>
  <c r="C23" i="1"/>
  <c r="C14" i="1"/>
  <c r="C15" i="1"/>
  <c r="C16" i="1"/>
  <c r="C17" i="1"/>
  <c r="C18" i="1"/>
  <c r="C19" i="1"/>
  <c r="C20" i="1"/>
  <c r="C5" i="1"/>
  <c r="C6" i="1"/>
  <c r="C7" i="1"/>
  <c r="C4" i="1"/>
  <c r="D8" i="1"/>
  <c r="E8" i="1"/>
  <c r="F8" i="1"/>
  <c r="G8" i="1"/>
  <c r="H8" i="1"/>
  <c r="I8" i="1"/>
  <c r="J8" i="1"/>
  <c r="K8" i="1"/>
  <c r="L8" i="1"/>
  <c r="M8" i="1"/>
  <c r="N8" i="1"/>
  <c r="O8" i="1"/>
  <c r="C51" i="1" l="1"/>
  <c r="C30" i="1"/>
  <c r="C36" i="1"/>
  <c r="C13" i="1"/>
  <c r="O12" i="1"/>
  <c r="M21" i="1"/>
  <c r="M12" i="1" s="1"/>
  <c r="M11" i="1" s="1"/>
  <c r="M64" i="1" s="1"/>
  <c r="M66" i="1" s="1"/>
  <c r="N12" i="1"/>
  <c r="N11" i="1" s="1"/>
  <c r="N64" i="1" s="1"/>
  <c r="N66" i="1" s="1"/>
  <c r="L21" i="1"/>
  <c r="L12" i="1" s="1"/>
  <c r="L11" i="1" s="1"/>
  <c r="L64" i="1" s="1"/>
  <c r="G12" i="1"/>
  <c r="K21" i="1"/>
  <c r="K12" i="1" s="1"/>
  <c r="K11" i="1" s="1"/>
  <c r="K64" i="1" s="1"/>
  <c r="K66" i="1" s="1"/>
  <c r="I21" i="1"/>
  <c r="I12" i="1" s="1"/>
  <c r="I11" i="1" s="1"/>
  <c r="I64" i="1" s="1"/>
  <c r="I66" i="1" s="1"/>
  <c r="E21" i="1"/>
  <c r="E12" i="1" s="1"/>
  <c r="E11" i="1" s="1"/>
  <c r="E64" i="1" s="1"/>
  <c r="E66" i="1" s="1"/>
  <c r="J12" i="1"/>
  <c r="J11" i="1" s="1"/>
  <c r="J64" i="1" s="1"/>
  <c r="J66" i="1" s="1"/>
  <c r="H12" i="1"/>
  <c r="H11" i="1" s="1"/>
  <c r="H64" i="1" s="1"/>
  <c r="H66" i="1" s="1"/>
  <c r="F12" i="1"/>
  <c r="F11" i="1" s="1"/>
  <c r="F64" i="1" s="1"/>
  <c r="F66" i="1" s="1"/>
  <c r="D21" i="1"/>
  <c r="D12" i="1" s="1"/>
  <c r="D50" i="1"/>
  <c r="D49" i="1" s="1"/>
  <c r="O11" i="1"/>
  <c r="O64" i="1" s="1"/>
  <c r="O66" i="1" s="1"/>
  <c r="C22" i="1"/>
  <c r="G11" i="1"/>
  <c r="C26" i="1"/>
  <c r="C8" i="1"/>
  <c r="C21" i="1" l="1"/>
  <c r="C12" i="1"/>
  <c r="D11" i="1"/>
  <c r="D64" i="1" s="1"/>
  <c r="D66" i="1" s="1"/>
  <c r="L66" i="1"/>
  <c r="G64" i="1"/>
  <c r="G66" i="1" s="1"/>
  <c r="C49" i="1"/>
  <c r="C50" i="1"/>
  <c r="C11" i="1" l="1"/>
  <c r="C64" i="1" s="1"/>
  <c r="C66" i="1" s="1"/>
</calcChain>
</file>

<file path=xl/sharedStrings.xml><?xml version="1.0" encoding="utf-8"?>
<sst xmlns="http://schemas.openxmlformats.org/spreadsheetml/2006/main" count="114" uniqueCount="100">
  <si>
    <t>Статьи расходов</t>
  </si>
  <si>
    <t>№ п/п</t>
  </si>
  <si>
    <t>1.1.</t>
  </si>
  <si>
    <t>АУП (директор и главный бухгалтер)</t>
  </si>
  <si>
    <t>другие работники</t>
  </si>
  <si>
    <t>НДФЛ</t>
  </si>
  <si>
    <t>Страховые взносы в ПФ и ФСС</t>
  </si>
  <si>
    <t>1.1.1.</t>
  </si>
  <si>
    <t>1.1.1.1.</t>
  </si>
  <si>
    <t>1.1.1.2.</t>
  </si>
  <si>
    <t>1.1.2.</t>
  </si>
  <si>
    <t>1.1.3.</t>
  </si>
  <si>
    <t>1.2.</t>
  </si>
  <si>
    <t>Фонд материального стимулирования МБОУ СОШ №61</t>
  </si>
  <si>
    <t>1.2.1.</t>
  </si>
  <si>
    <t>АУП (директор, завучи и т.д.)</t>
  </si>
  <si>
    <t>1.2.2.</t>
  </si>
  <si>
    <t>1.2.3.</t>
  </si>
  <si>
    <t>Фонд материального поощрения МБОУ СОШ №61</t>
  </si>
  <si>
    <t xml:space="preserve">заработная плата работников АНО, в том числе: </t>
  </si>
  <si>
    <t>Поощрительные стипендии, гранты и премии  обучающимся  ОУ за высокие результаты в учебе, спорте, труде, социальной жизни и т.п.</t>
  </si>
  <si>
    <t>Доплаты педагогам за ведение инновационной образовательной работы в ОУ, повышающей эффективность и качество образования, распространение ее результатов, способствующих повышению престижа ОУ.</t>
  </si>
  <si>
    <t>1.</t>
  </si>
  <si>
    <t>2.</t>
  </si>
  <si>
    <t>3.</t>
  </si>
  <si>
    <t>Организационно-методическая поддержка обеспечения и совершенствования учебно-воспитательного процесса в ОУ</t>
  </si>
  <si>
    <t>Статьи поступлений на осуществление деятельности</t>
  </si>
  <si>
    <t>Добровольные родительские пожертвования (ежемесячные)</t>
  </si>
  <si>
    <t xml:space="preserve">2. </t>
  </si>
  <si>
    <t>Добровольные родительские пожертвования (вступительные)</t>
  </si>
  <si>
    <t>4.</t>
  </si>
  <si>
    <t>Добровольные пожертвования в виде оказания услуг, передачи материалов</t>
  </si>
  <si>
    <t>Итого</t>
  </si>
  <si>
    <t>2.1.</t>
  </si>
  <si>
    <t>Приобретение методической литературы</t>
  </si>
  <si>
    <t>2.2.</t>
  </si>
  <si>
    <t>Обучение педагогов (семинары, вебинары, курсы повышения квалификации и т.п.)</t>
  </si>
  <si>
    <t>2.3.</t>
  </si>
  <si>
    <t>Приобретение периодических изданий (журналы, газеты)</t>
  </si>
  <si>
    <t>3.1.</t>
  </si>
  <si>
    <t>3.2.</t>
  </si>
  <si>
    <t>3.3.</t>
  </si>
  <si>
    <t>.3.4.</t>
  </si>
  <si>
    <t>3.5.</t>
  </si>
  <si>
    <t>3.6.</t>
  </si>
  <si>
    <t>3.7.</t>
  </si>
  <si>
    <t>3.8.</t>
  </si>
  <si>
    <t>3.9.</t>
  </si>
  <si>
    <t>3.10.</t>
  </si>
  <si>
    <t>Приобретение учебников, наглядных пособий</t>
  </si>
  <si>
    <t>Приобретение спортивных товаров</t>
  </si>
  <si>
    <t>Приобретение медицинских товаров</t>
  </si>
  <si>
    <t>Приобретение питьевой воды</t>
  </si>
  <si>
    <t>Приобретение мебели и оборудования</t>
  </si>
  <si>
    <t>Расходы на текущий ремонт помещений</t>
  </si>
  <si>
    <t>Расходы на капитальный ремонт помещений</t>
  </si>
  <si>
    <t>Обслуживание орг.техники</t>
  </si>
  <si>
    <t>3.11.</t>
  </si>
  <si>
    <t>3.12.</t>
  </si>
  <si>
    <t>3.13.</t>
  </si>
  <si>
    <t>3.14.</t>
  </si>
  <si>
    <t>Хозяйственные расходы (моющие средства, т/бумага, стаканчики и т.п)</t>
  </si>
  <si>
    <t>Расходы на канцелярские товары</t>
  </si>
  <si>
    <t>Расходы на услуги сторонних организаций (КемГУ и т.п.)</t>
  </si>
  <si>
    <t>3.15.</t>
  </si>
  <si>
    <t>Расходы на организацию и проведение торжественных мероприятий (оформление зала, подарки, стол)</t>
  </si>
  <si>
    <t>3.16.</t>
  </si>
  <si>
    <t>Непредвиденные расходы</t>
  </si>
  <si>
    <t>Расходы на содержание АНО</t>
  </si>
  <si>
    <t>4.1.</t>
  </si>
  <si>
    <t>Расходы на оплату труда сотрудников АНО:</t>
  </si>
  <si>
    <t>4.1.1.</t>
  </si>
  <si>
    <t>4.1.1.1.</t>
  </si>
  <si>
    <t>4.1.1.2.</t>
  </si>
  <si>
    <t>4.1.2.</t>
  </si>
  <si>
    <t>4.1.3.</t>
  </si>
  <si>
    <t>4.2.</t>
  </si>
  <si>
    <t xml:space="preserve">Расходы на услуги связи </t>
  </si>
  <si>
    <t>4.3.</t>
  </si>
  <si>
    <t>4.4.</t>
  </si>
  <si>
    <t>Расходы на услуги банка</t>
  </si>
  <si>
    <t>4.5.</t>
  </si>
  <si>
    <t>Расходы на оплату госпошлины и услуг нотариуса</t>
  </si>
  <si>
    <t>Расходы на приобретение оргтехники, ПО и обслуживание оргтехники</t>
  </si>
  <si>
    <t>Расходы на обучение работников АНО</t>
  </si>
  <si>
    <t>1.1.1.3.</t>
  </si>
  <si>
    <t>ИТОГО расходы</t>
  </si>
  <si>
    <t>Доплаты штатным сотрудникам МБОУ СОШ №61, в том числе:</t>
  </si>
  <si>
    <t>педагогический состав</t>
  </si>
  <si>
    <t>Доплаты не штатным сотрудникам МБОУ СОШ №61</t>
  </si>
  <si>
    <t>Обеспечение материально-технической, информационной,  учебной базы ОУ</t>
  </si>
  <si>
    <t>Приобретение орг. техники и программного обеспечения</t>
  </si>
  <si>
    <t>Фонд материального стимулирования и поощрения сотрудников МБОУ СОШ №61</t>
  </si>
  <si>
    <t xml:space="preserve">2016-2017 уч. год. </t>
  </si>
  <si>
    <t>в том числе долг за 2015-2016 учебный год</t>
  </si>
  <si>
    <t>Добровольные родительские пожертвования (за прошлый год)</t>
  </si>
  <si>
    <t>3.17.</t>
  </si>
  <si>
    <t>Обслуживание коммуникаций</t>
  </si>
  <si>
    <t>Транспортные расходы</t>
  </si>
  <si>
    <t>Смета АНО "Центр развития школы №61"  на 2016-2017 учебный год (сентябрь 2016 г. - август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</si>
</sst>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17" fontId="1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0" xfId="0" applyFont="1"/>
    <xf numFmtId="3" fontId="1" fillId="4" borderId="1" xfId="0" applyNumberFormat="1" applyFont="1" applyFill="1" applyBorder="1"/>
    <xf numFmtId="3" fontId="1" fillId="3" borderId="1" xfId="0" applyNumberFormat="1" applyFont="1" applyFill="1" applyBorder="1"/>
    <xf numFmtId="3" fontId="1" fillId="0" borderId="1" xfId="0" applyNumberFormat="1" applyFont="1" applyBorder="1"/>
    <xf numFmtId="3" fontId="5" fillId="0" borderId="1" xfId="0" applyNumberFormat="1" applyFont="1" applyBorder="1"/>
    <xf numFmtId="3" fontId="1" fillId="0" borderId="0" xfId="0" applyNumberFormat="1" applyFont="1"/>
    <xf numFmtId="3" fontId="3" fillId="0" borderId="1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vertical="top" wrapText="1"/>
    </xf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 applyAlignment="1">
      <alignment vertical="top" wrapText="1"/>
    </xf>
    <xf numFmtId="3" fontId="6" fillId="0" borderId="0" xfId="0" applyNumberFormat="1" applyFont="1"/>
    <xf numFmtId="3" fontId="1" fillId="0" borderId="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vertical="top" wrapText="1"/>
    </xf>
    <xf numFmtId="3" fontId="1" fillId="5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defaultRowHeight="15.75" x14ac:dyDescent="0.25"/>
  <cols>
    <col min="1" max="1" width="9" style="1" customWidth="1"/>
    <col min="2" max="2" width="57.28515625" style="2" customWidth="1"/>
    <col min="3" max="3" width="19.42578125" style="1" bestFit="1" customWidth="1"/>
    <col min="4" max="16384" width="9.140625" style="1"/>
  </cols>
  <sheetData>
    <row r="1" spans="1:15" ht="18.75" x14ac:dyDescent="0.3">
      <c r="A1" s="13" t="s">
        <v>99</v>
      </c>
    </row>
    <row r="2" spans="1:15" x14ac:dyDescent="0.25">
      <c r="A2" s="3"/>
    </row>
    <row r="3" spans="1:15" x14ac:dyDescent="0.25">
      <c r="A3" s="4" t="s">
        <v>1</v>
      </c>
      <c r="B3" s="5" t="s">
        <v>26</v>
      </c>
      <c r="C3" s="7" t="s">
        <v>93</v>
      </c>
      <c r="D3" s="6">
        <v>42614</v>
      </c>
      <c r="E3" s="6">
        <v>42644</v>
      </c>
      <c r="F3" s="6">
        <v>42675</v>
      </c>
      <c r="G3" s="6">
        <v>42705</v>
      </c>
      <c r="H3" s="6">
        <v>42736</v>
      </c>
      <c r="I3" s="6">
        <v>42767</v>
      </c>
      <c r="J3" s="6">
        <v>42795</v>
      </c>
      <c r="K3" s="6">
        <v>42826</v>
      </c>
      <c r="L3" s="6">
        <v>42856</v>
      </c>
      <c r="M3" s="6">
        <v>42887</v>
      </c>
      <c r="N3" s="6">
        <v>42917</v>
      </c>
      <c r="O3" s="6">
        <v>42948</v>
      </c>
    </row>
    <row r="4" spans="1:15" ht="31.5" x14ac:dyDescent="0.25">
      <c r="A4" s="4" t="s">
        <v>22</v>
      </c>
      <c r="B4" s="5" t="s">
        <v>27</v>
      </c>
      <c r="C4" s="22">
        <f>SUM(D4:O4)</f>
        <v>3950000</v>
      </c>
      <c r="D4" s="19">
        <v>438950</v>
      </c>
      <c r="E4" s="19">
        <v>438950</v>
      </c>
      <c r="F4" s="19">
        <v>438950</v>
      </c>
      <c r="G4" s="19">
        <v>438950</v>
      </c>
      <c r="H4" s="19">
        <v>438950</v>
      </c>
      <c r="I4" s="19">
        <v>438950</v>
      </c>
      <c r="J4" s="19">
        <v>438950</v>
      </c>
      <c r="K4" s="19">
        <v>438950</v>
      </c>
      <c r="L4" s="19">
        <f>438950-550</f>
        <v>438400</v>
      </c>
      <c r="M4" s="19"/>
      <c r="N4" s="19"/>
      <c r="O4" s="19"/>
    </row>
    <row r="5" spans="1:15" ht="31.5" x14ac:dyDescent="0.25">
      <c r="A5" s="4" t="s">
        <v>28</v>
      </c>
      <c r="B5" s="5" t="s">
        <v>29</v>
      </c>
      <c r="C5" s="22">
        <f t="shared" ref="C5:C7" si="0">SUM(D5:O5)</f>
        <v>600000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v>600000</v>
      </c>
      <c r="O5" s="19"/>
    </row>
    <row r="6" spans="1:15" ht="31.5" x14ac:dyDescent="0.25">
      <c r="A6" s="4" t="s">
        <v>24</v>
      </c>
      <c r="B6" s="5" t="s">
        <v>31</v>
      </c>
      <c r="C6" s="22">
        <f t="shared" si="0"/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2.25" thickBot="1" x14ac:dyDescent="0.3">
      <c r="A7" s="23" t="s">
        <v>30</v>
      </c>
      <c r="B7" s="5" t="s">
        <v>95</v>
      </c>
      <c r="C7" s="29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6.5" thickBot="1" x14ac:dyDescent="0.3">
      <c r="A8" s="30"/>
      <c r="B8" s="31" t="s">
        <v>32</v>
      </c>
      <c r="C8" s="27">
        <f>SUM(C4:C7)</f>
        <v>4550000</v>
      </c>
      <c r="D8" s="27">
        <f t="shared" ref="D8:O8" si="1">SUM(D4:D7)</f>
        <v>438950</v>
      </c>
      <c r="E8" s="27">
        <f t="shared" si="1"/>
        <v>438950</v>
      </c>
      <c r="F8" s="27">
        <f t="shared" si="1"/>
        <v>438950</v>
      </c>
      <c r="G8" s="27">
        <f t="shared" si="1"/>
        <v>438950</v>
      </c>
      <c r="H8" s="27">
        <f t="shared" si="1"/>
        <v>438950</v>
      </c>
      <c r="I8" s="27">
        <f t="shared" si="1"/>
        <v>438950</v>
      </c>
      <c r="J8" s="27">
        <f t="shared" si="1"/>
        <v>438950</v>
      </c>
      <c r="K8" s="27">
        <f t="shared" si="1"/>
        <v>438950</v>
      </c>
      <c r="L8" s="27">
        <f t="shared" si="1"/>
        <v>438400</v>
      </c>
      <c r="M8" s="27">
        <f t="shared" si="1"/>
        <v>0</v>
      </c>
      <c r="N8" s="27">
        <f t="shared" si="1"/>
        <v>600000</v>
      </c>
      <c r="O8" s="28">
        <f t="shared" si="1"/>
        <v>0</v>
      </c>
    </row>
    <row r="10" spans="1:15" x14ac:dyDescent="0.25">
      <c r="A10" s="4" t="s">
        <v>1</v>
      </c>
      <c r="B10" s="5" t="s">
        <v>0</v>
      </c>
      <c r="C10" s="7" t="s">
        <v>93</v>
      </c>
      <c r="D10" s="6">
        <v>42614</v>
      </c>
      <c r="E10" s="6">
        <v>42644</v>
      </c>
      <c r="F10" s="6">
        <v>42675</v>
      </c>
      <c r="G10" s="6">
        <v>42705</v>
      </c>
      <c r="H10" s="6">
        <v>42736</v>
      </c>
      <c r="I10" s="6">
        <v>42767</v>
      </c>
      <c r="J10" s="6">
        <v>42795</v>
      </c>
      <c r="K10" s="6">
        <v>42826</v>
      </c>
      <c r="L10" s="6">
        <v>42856</v>
      </c>
      <c r="M10" s="6">
        <v>42887</v>
      </c>
      <c r="N10" s="6">
        <v>42917</v>
      </c>
      <c r="O10" s="6">
        <v>42948</v>
      </c>
    </row>
    <row r="11" spans="1:15" ht="31.5" x14ac:dyDescent="0.25">
      <c r="A11" s="11" t="s">
        <v>22</v>
      </c>
      <c r="B11" s="12" t="s">
        <v>92</v>
      </c>
      <c r="C11" s="17">
        <f>SUM(D11:O11)</f>
        <v>2842254.7126436788</v>
      </c>
      <c r="D11" s="17">
        <f>D12+D22</f>
        <v>232989.6551724138</v>
      </c>
      <c r="E11" s="17">
        <f t="shared" ref="E11:O11" si="2">E12+E22</f>
        <v>232989.6551724138</v>
      </c>
      <c r="F11" s="17">
        <f t="shared" si="2"/>
        <v>232989.6551724138</v>
      </c>
      <c r="G11" s="17">
        <f t="shared" si="2"/>
        <v>273289.6551724138</v>
      </c>
      <c r="H11" s="17">
        <f t="shared" si="2"/>
        <v>225722.98850574714</v>
      </c>
      <c r="I11" s="17">
        <f t="shared" si="2"/>
        <v>225722.98850574714</v>
      </c>
      <c r="J11" s="17">
        <f t="shared" si="2"/>
        <v>225722.98850574714</v>
      </c>
      <c r="K11" s="17">
        <f t="shared" si="2"/>
        <v>225722.98850574714</v>
      </c>
      <c r="L11" s="17">
        <f t="shared" si="2"/>
        <v>266022.98850574717</v>
      </c>
      <c r="M11" s="17">
        <f t="shared" si="2"/>
        <v>225722.98850574714</v>
      </c>
      <c r="N11" s="17">
        <f t="shared" si="2"/>
        <v>220439.08045977011</v>
      </c>
      <c r="O11" s="17">
        <f t="shared" si="2"/>
        <v>254919.08045977011</v>
      </c>
    </row>
    <row r="12" spans="1:15" ht="31.5" x14ac:dyDescent="0.25">
      <c r="A12" s="9" t="s">
        <v>2</v>
      </c>
      <c r="B12" s="10" t="s">
        <v>13</v>
      </c>
      <c r="C12" s="18">
        <f>SUM(D12:O12)</f>
        <v>2727174.7126436788</v>
      </c>
      <c r="D12" s="18">
        <f>D13+D20+D21</f>
        <v>232989.6551724138</v>
      </c>
      <c r="E12" s="18">
        <f t="shared" ref="E12:O12" si="3">E13+E20+E21</f>
        <v>232989.6551724138</v>
      </c>
      <c r="F12" s="18">
        <f t="shared" si="3"/>
        <v>232989.6551724138</v>
      </c>
      <c r="G12" s="18">
        <f t="shared" si="3"/>
        <v>232989.6551724138</v>
      </c>
      <c r="H12" s="18">
        <f t="shared" si="3"/>
        <v>225722.98850574714</v>
      </c>
      <c r="I12" s="18">
        <f t="shared" si="3"/>
        <v>225722.98850574714</v>
      </c>
      <c r="J12" s="18">
        <f t="shared" si="3"/>
        <v>225722.98850574714</v>
      </c>
      <c r="K12" s="18">
        <f t="shared" si="3"/>
        <v>225722.98850574714</v>
      </c>
      <c r="L12" s="18">
        <f t="shared" si="3"/>
        <v>225722.98850574714</v>
      </c>
      <c r="M12" s="18">
        <f t="shared" si="3"/>
        <v>225722.98850574714</v>
      </c>
      <c r="N12" s="18">
        <f t="shared" si="3"/>
        <v>220439.08045977011</v>
      </c>
      <c r="O12" s="18">
        <f t="shared" si="3"/>
        <v>220439.08045977011</v>
      </c>
    </row>
    <row r="13" spans="1:15" ht="31.5" x14ac:dyDescent="0.25">
      <c r="A13" s="4" t="s">
        <v>7</v>
      </c>
      <c r="B13" s="5" t="s">
        <v>87</v>
      </c>
      <c r="C13" s="19">
        <f>SUM(D13:O13)</f>
        <v>2078392</v>
      </c>
      <c r="D13" s="19">
        <f>D14+D16+D18</f>
        <v>177414</v>
      </c>
      <c r="E13" s="19">
        <f t="shared" ref="E13:O13" si="4">E14+E16+E18</f>
        <v>177414</v>
      </c>
      <c r="F13" s="19">
        <f t="shared" si="4"/>
        <v>177414</v>
      </c>
      <c r="G13" s="19">
        <f t="shared" si="4"/>
        <v>177414</v>
      </c>
      <c r="H13" s="19">
        <f t="shared" si="4"/>
        <v>171092</v>
      </c>
      <c r="I13" s="19">
        <f t="shared" si="4"/>
        <v>171092</v>
      </c>
      <c r="J13" s="19">
        <f t="shared" si="4"/>
        <v>171092</v>
      </c>
      <c r="K13" s="19">
        <f t="shared" si="4"/>
        <v>171092</v>
      </c>
      <c r="L13" s="19">
        <f t="shared" si="4"/>
        <v>171092</v>
      </c>
      <c r="M13" s="19">
        <f t="shared" si="4"/>
        <v>171092</v>
      </c>
      <c r="N13" s="19">
        <f t="shared" si="4"/>
        <v>171092</v>
      </c>
      <c r="O13" s="19">
        <f t="shared" si="4"/>
        <v>171092</v>
      </c>
    </row>
    <row r="14" spans="1:15" x14ac:dyDescent="0.25">
      <c r="A14" s="4" t="s">
        <v>8</v>
      </c>
      <c r="B14" s="8" t="s">
        <v>15</v>
      </c>
      <c r="C14" s="19">
        <f t="shared" ref="C14:C63" si="5">SUM(D14:O14)</f>
        <v>657240</v>
      </c>
      <c r="D14" s="19">
        <v>54770</v>
      </c>
      <c r="E14" s="19">
        <v>54770</v>
      </c>
      <c r="F14" s="19">
        <v>54770</v>
      </c>
      <c r="G14" s="19">
        <v>54770</v>
      </c>
      <c r="H14" s="19">
        <v>54770</v>
      </c>
      <c r="I14" s="19">
        <v>54770</v>
      </c>
      <c r="J14" s="19">
        <v>54770</v>
      </c>
      <c r="K14" s="19">
        <v>54770</v>
      </c>
      <c r="L14" s="19">
        <v>54770</v>
      </c>
      <c r="M14" s="19">
        <v>54770</v>
      </c>
      <c r="N14" s="19">
        <v>54770</v>
      </c>
      <c r="O14" s="19">
        <v>54770</v>
      </c>
    </row>
    <row r="15" spans="1:15" s="16" customFormat="1" ht="12.75" x14ac:dyDescent="0.2">
      <c r="A15" s="15"/>
      <c r="B15" s="14" t="s">
        <v>94</v>
      </c>
      <c r="C15" s="20">
        <f t="shared" si="5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x14ac:dyDescent="0.25">
      <c r="A16" s="4" t="s">
        <v>9</v>
      </c>
      <c r="B16" s="8" t="s">
        <v>88</v>
      </c>
      <c r="C16" s="19">
        <f t="shared" si="5"/>
        <v>1320000</v>
      </c>
      <c r="D16" s="19">
        <v>110000</v>
      </c>
      <c r="E16" s="19">
        <v>110000</v>
      </c>
      <c r="F16" s="19">
        <v>110000</v>
      </c>
      <c r="G16" s="19">
        <v>110000</v>
      </c>
      <c r="H16" s="19">
        <v>110000</v>
      </c>
      <c r="I16" s="19">
        <v>110000</v>
      </c>
      <c r="J16" s="19">
        <v>110000</v>
      </c>
      <c r="K16" s="19">
        <v>110000</v>
      </c>
      <c r="L16" s="19">
        <v>110000</v>
      </c>
      <c r="M16" s="19">
        <v>110000</v>
      </c>
      <c r="N16" s="19">
        <v>110000</v>
      </c>
      <c r="O16" s="19">
        <v>110000</v>
      </c>
    </row>
    <row r="17" spans="1:15" s="16" customFormat="1" ht="12.75" x14ac:dyDescent="0.2">
      <c r="A17" s="15"/>
      <c r="B17" s="14" t="s">
        <v>94</v>
      </c>
      <c r="C17" s="20">
        <f t="shared" si="5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4" t="s">
        <v>85</v>
      </c>
      <c r="B18" s="8" t="s">
        <v>4</v>
      </c>
      <c r="C18" s="19">
        <f t="shared" si="5"/>
        <v>101152</v>
      </c>
      <c r="D18" s="19">
        <v>12644</v>
      </c>
      <c r="E18" s="19">
        <v>12644</v>
      </c>
      <c r="F18" s="19">
        <v>12644</v>
      </c>
      <c r="G18" s="19">
        <v>12644</v>
      </c>
      <c r="H18" s="19">
        <v>6322</v>
      </c>
      <c r="I18" s="19">
        <v>6322</v>
      </c>
      <c r="J18" s="19">
        <v>6322</v>
      </c>
      <c r="K18" s="19">
        <v>6322</v>
      </c>
      <c r="L18" s="19">
        <v>6322</v>
      </c>
      <c r="M18" s="19">
        <v>6322</v>
      </c>
      <c r="N18" s="19">
        <v>6322</v>
      </c>
      <c r="O18" s="19">
        <v>6322</v>
      </c>
    </row>
    <row r="19" spans="1:15" s="16" customFormat="1" ht="12.75" x14ac:dyDescent="0.2">
      <c r="A19" s="15"/>
      <c r="B19" s="14" t="s">
        <v>94</v>
      </c>
      <c r="C19" s="20">
        <f t="shared" si="5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25">
      <c r="A20" s="4" t="s">
        <v>10</v>
      </c>
      <c r="B20" s="5" t="s">
        <v>89</v>
      </c>
      <c r="C20" s="19">
        <f t="shared" si="5"/>
        <v>294250</v>
      </c>
      <c r="D20" s="19">
        <v>25287</v>
      </c>
      <c r="E20" s="19">
        <v>25287</v>
      </c>
      <c r="F20" s="19">
        <v>25287</v>
      </c>
      <c r="G20" s="19">
        <v>25287</v>
      </c>
      <c r="H20" s="19">
        <v>25287</v>
      </c>
      <c r="I20" s="19">
        <v>25287</v>
      </c>
      <c r="J20" s="19">
        <v>25287</v>
      </c>
      <c r="K20" s="19">
        <v>25287</v>
      </c>
      <c r="L20" s="19">
        <v>25287</v>
      </c>
      <c r="M20" s="19">
        <v>25287</v>
      </c>
      <c r="N20" s="19">
        <v>20690</v>
      </c>
      <c r="O20" s="19">
        <v>20690</v>
      </c>
    </row>
    <row r="21" spans="1:15" x14ac:dyDescent="0.25">
      <c r="A21" s="4" t="s">
        <v>11</v>
      </c>
      <c r="B21" s="5" t="s">
        <v>5</v>
      </c>
      <c r="C21" s="19">
        <f t="shared" si="5"/>
        <v>354532.7126436783</v>
      </c>
      <c r="D21" s="19">
        <f>(D13+D20)/0.87-(D13+D20)</f>
        <v>30288.655172413797</v>
      </c>
      <c r="E21" s="19">
        <f t="shared" ref="E21:O21" si="6">(E13+E20)/0.87-(E13+E20)</f>
        <v>30288.655172413797</v>
      </c>
      <c r="F21" s="19">
        <f t="shared" si="6"/>
        <v>30288.655172413797</v>
      </c>
      <c r="G21" s="19">
        <f t="shared" si="6"/>
        <v>30288.655172413797</v>
      </c>
      <c r="H21" s="19">
        <f t="shared" si="6"/>
        <v>29343.98850574714</v>
      </c>
      <c r="I21" s="19">
        <f t="shared" si="6"/>
        <v>29343.98850574714</v>
      </c>
      <c r="J21" s="19">
        <f t="shared" si="6"/>
        <v>29343.98850574714</v>
      </c>
      <c r="K21" s="19">
        <f t="shared" si="6"/>
        <v>29343.98850574714</v>
      </c>
      <c r="L21" s="19">
        <f t="shared" si="6"/>
        <v>29343.98850574714</v>
      </c>
      <c r="M21" s="19">
        <f t="shared" si="6"/>
        <v>29343.98850574714</v>
      </c>
      <c r="N21" s="19">
        <f t="shared" si="6"/>
        <v>28657.080459770106</v>
      </c>
      <c r="O21" s="19">
        <f t="shared" si="6"/>
        <v>28657.080459770106</v>
      </c>
    </row>
    <row r="22" spans="1:15" x14ac:dyDescent="0.25">
      <c r="A22" s="9" t="s">
        <v>12</v>
      </c>
      <c r="B22" s="10" t="s">
        <v>18</v>
      </c>
      <c r="C22" s="18">
        <f>SUM(D22:O22)</f>
        <v>115080</v>
      </c>
      <c r="D22" s="18">
        <f>D23+D24+D25</f>
        <v>0</v>
      </c>
      <c r="E22" s="18">
        <f t="shared" ref="E22:O22" si="7">E23+E24+E25</f>
        <v>0</v>
      </c>
      <c r="F22" s="18">
        <f t="shared" si="7"/>
        <v>0</v>
      </c>
      <c r="G22" s="18">
        <f t="shared" si="7"/>
        <v>40300</v>
      </c>
      <c r="H22" s="18">
        <f t="shared" si="7"/>
        <v>0</v>
      </c>
      <c r="I22" s="18">
        <f t="shared" si="7"/>
        <v>0</v>
      </c>
      <c r="J22" s="18">
        <f t="shared" si="7"/>
        <v>0</v>
      </c>
      <c r="K22" s="18">
        <f t="shared" si="7"/>
        <v>0</v>
      </c>
      <c r="L22" s="18">
        <f t="shared" si="7"/>
        <v>40300</v>
      </c>
      <c r="M22" s="18">
        <f t="shared" si="7"/>
        <v>0</v>
      </c>
      <c r="N22" s="18">
        <f t="shared" si="7"/>
        <v>0</v>
      </c>
      <c r="O22" s="18">
        <f t="shared" si="7"/>
        <v>34480</v>
      </c>
    </row>
    <row r="23" spans="1:15" ht="78.75" x14ac:dyDescent="0.25">
      <c r="A23" s="4" t="s">
        <v>14</v>
      </c>
      <c r="B23" s="5" t="s">
        <v>21</v>
      </c>
      <c r="C23" s="19">
        <f t="shared" si="5"/>
        <v>50000</v>
      </c>
      <c r="D23" s="19"/>
      <c r="E23" s="19"/>
      <c r="F23" s="19"/>
      <c r="G23" s="19">
        <v>10000</v>
      </c>
      <c r="H23" s="19"/>
      <c r="I23" s="19"/>
      <c r="J23" s="19"/>
      <c r="K23" s="19"/>
      <c r="L23" s="19">
        <v>10000</v>
      </c>
      <c r="M23" s="19"/>
      <c r="N23" s="19"/>
      <c r="O23" s="19">
        <v>30000</v>
      </c>
    </row>
    <row r="24" spans="1:15" ht="47.25" x14ac:dyDescent="0.25">
      <c r="A24" s="4" t="s">
        <v>16</v>
      </c>
      <c r="B24" s="5" t="s">
        <v>20</v>
      </c>
      <c r="C24" s="19">
        <f t="shared" si="5"/>
        <v>50000</v>
      </c>
      <c r="D24" s="19"/>
      <c r="E24" s="19"/>
      <c r="F24" s="19"/>
      <c r="G24" s="19">
        <v>25000</v>
      </c>
      <c r="H24" s="19"/>
      <c r="I24" s="19"/>
      <c r="J24" s="19"/>
      <c r="K24" s="19"/>
      <c r="L24" s="19">
        <v>25000</v>
      </c>
      <c r="M24" s="19"/>
      <c r="N24" s="19"/>
      <c r="O24" s="19"/>
    </row>
    <row r="25" spans="1:15" x14ac:dyDescent="0.25">
      <c r="A25" s="4" t="s">
        <v>17</v>
      </c>
      <c r="B25" s="5" t="s">
        <v>5</v>
      </c>
      <c r="C25" s="19">
        <f t="shared" si="5"/>
        <v>15080</v>
      </c>
      <c r="D25" s="19"/>
      <c r="E25" s="19"/>
      <c r="F25" s="19"/>
      <c r="G25" s="19">
        <v>5300</v>
      </c>
      <c r="H25" s="19"/>
      <c r="I25" s="19"/>
      <c r="J25" s="19"/>
      <c r="K25" s="19"/>
      <c r="L25" s="19">
        <v>5300</v>
      </c>
      <c r="M25" s="19"/>
      <c r="N25" s="19"/>
      <c r="O25" s="19">
        <v>4480</v>
      </c>
    </row>
    <row r="26" spans="1:15" ht="47.25" x14ac:dyDescent="0.25">
      <c r="A26" s="11" t="s">
        <v>23</v>
      </c>
      <c r="B26" s="12" t="s">
        <v>25</v>
      </c>
      <c r="C26" s="17">
        <f>SUM(D26:O26)</f>
        <v>32000</v>
      </c>
      <c r="D26" s="17">
        <f>D27+D28+D29</f>
        <v>0</v>
      </c>
      <c r="E26" s="17">
        <f t="shared" ref="E26:O26" si="8">E27+E28+E29</f>
        <v>0</v>
      </c>
      <c r="F26" s="17">
        <f t="shared" si="8"/>
        <v>2000</v>
      </c>
      <c r="G26" s="17">
        <f t="shared" si="8"/>
        <v>0</v>
      </c>
      <c r="H26" s="17">
        <f t="shared" si="8"/>
        <v>0</v>
      </c>
      <c r="I26" s="17">
        <f t="shared" si="8"/>
        <v>25000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5000</v>
      </c>
      <c r="N26" s="17">
        <f t="shared" si="8"/>
        <v>0</v>
      </c>
      <c r="O26" s="17">
        <f t="shared" si="8"/>
        <v>0</v>
      </c>
    </row>
    <row r="27" spans="1:15" x14ac:dyDescent="0.25">
      <c r="A27" s="4" t="s">
        <v>33</v>
      </c>
      <c r="B27" s="5" t="s">
        <v>34</v>
      </c>
      <c r="C27" s="19">
        <f t="shared" si="5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31.5" x14ac:dyDescent="0.25">
      <c r="A28" s="4" t="s">
        <v>35</v>
      </c>
      <c r="B28" s="5" t="s">
        <v>36</v>
      </c>
      <c r="C28" s="19">
        <f t="shared" si="5"/>
        <v>30000</v>
      </c>
      <c r="D28" s="19"/>
      <c r="E28" s="19"/>
      <c r="F28" s="19"/>
      <c r="G28" s="19"/>
      <c r="H28" s="19"/>
      <c r="I28" s="19">
        <v>25000</v>
      </c>
      <c r="J28" s="19"/>
      <c r="K28" s="19"/>
      <c r="L28" s="19"/>
      <c r="M28" s="19">
        <v>5000</v>
      </c>
      <c r="N28" s="19"/>
      <c r="O28" s="19"/>
    </row>
    <row r="29" spans="1:15" ht="31.5" x14ac:dyDescent="0.25">
      <c r="A29" s="4" t="s">
        <v>37</v>
      </c>
      <c r="B29" s="5" t="s">
        <v>38</v>
      </c>
      <c r="C29" s="19">
        <f t="shared" si="5"/>
        <v>2000</v>
      </c>
      <c r="D29" s="19"/>
      <c r="E29" s="19"/>
      <c r="F29" s="19">
        <v>2000</v>
      </c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1.5" x14ac:dyDescent="0.25">
      <c r="A30" s="11" t="s">
        <v>24</v>
      </c>
      <c r="B30" s="12" t="s">
        <v>90</v>
      </c>
      <c r="C30" s="17">
        <f>SUM(D30:O30)</f>
        <v>1227737</v>
      </c>
      <c r="D30" s="17">
        <f>SUM(D31:D47)</f>
        <v>27100</v>
      </c>
      <c r="E30" s="17">
        <f t="shared" ref="E30:O30" si="9">SUM(E31:E47)</f>
        <v>25100</v>
      </c>
      <c r="F30" s="17">
        <f t="shared" si="9"/>
        <v>25100</v>
      </c>
      <c r="G30" s="17">
        <f t="shared" si="9"/>
        <v>33100</v>
      </c>
      <c r="H30" s="17">
        <f t="shared" si="9"/>
        <v>50600</v>
      </c>
      <c r="I30" s="17">
        <f t="shared" si="9"/>
        <v>63100</v>
      </c>
      <c r="J30" s="17">
        <f t="shared" si="9"/>
        <v>132100</v>
      </c>
      <c r="K30" s="17">
        <f t="shared" si="9"/>
        <v>348100</v>
      </c>
      <c r="L30" s="17">
        <f t="shared" si="9"/>
        <v>65537</v>
      </c>
      <c r="M30" s="17">
        <f t="shared" si="9"/>
        <v>51600</v>
      </c>
      <c r="N30" s="17">
        <f t="shared" si="9"/>
        <v>357200</v>
      </c>
      <c r="O30" s="17">
        <f t="shared" si="9"/>
        <v>49100</v>
      </c>
    </row>
    <row r="31" spans="1:15" x14ac:dyDescent="0.25">
      <c r="A31" s="4" t="s">
        <v>39</v>
      </c>
      <c r="B31" s="5" t="s">
        <v>49</v>
      </c>
      <c r="C31" s="33">
        <f t="shared" si="5"/>
        <v>230000</v>
      </c>
      <c r="D31" s="19"/>
      <c r="E31" s="19"/>
      <c r="F31" s="19"/>
      <c r="G31" s="19"/>
      <c r="H31" s="19"/>
      <c r="I31" s="19"/>
      <c r="J31" s="19"/>
      <c r="K31" s="19">
        <v>200000</v>
      </c>
      <c r="L31" s="19"/>
      <c r="M31" s="19"/>
      <c r="N31" s="19">
        <f>30000</f>
        <v>30000</v>
      </c>
      <c r="O31" s="19"/>
    </row>
    <row r="32" spans="1:15" x14ac:dyDescent="0.25">
      <c r="A32" s="4" t="s">
        <v>40</v>
      </c>
      <c r="B32" s="5" t="s">
        <v>50</v>
      </c>
      <c r="C32" s="33">
        <f t="shared" si="5"/>
        <v>10000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>
        <v>10000</v>
      </c>
      <c r="O32" s="19"/>
    </row>
    <row r="33" spans="1:15" x14ac:dyDescent="0.25">
      <c r="A33" s="4" t="s">
        <v>41</v>
      </c>
      <c r="B33" s="5" t="s">
        <v>51</v>
      </c>
      <c r="C33" s="33">
        <f t="shared" si="5"/>
        <v>30000</v>
      </c>
      <c r="D33" s="19">
        <v>3000</v>
      </c>
      <c r="E33" s="19"/>
      <c r="F33" s="19"/>
      <c r="G33" s="19">
        <v>3000</v>
      </c>
      <c r="H33" s="19"/>
      <c r="I33" s="19">
        <v>3000</v>
      </c>
      <c r="J33" s="19">
        <v>3000</v>
      </c>
      <c r="K33" s="19">
        <v>15000</v>
      </c>
      <c r="L33" s="19"/>
      <c r="M33" s="19">
        <v>3000</v>
      </c>
      <c r="N33" s="19"/>
      <c r="O33" s="19"/>
    </row>
    <row r="34" spans="1:15" x14ac:dyDescent="0.25">
      <c r="A34" s="4" t="s">
        <v>42</v>
      </c>
      <c r="B34" s="5" t="s">
        <v>52</v>
      </c>
      <c r="C34" s="33">
        <f t="shared" si="5"/>
        <v>62000</v>
      </c>
      <c r="D34" s="19">
        <v>6000</v>
      </c>
      <c r="E34" s="19">
        <v>6000</v>
      </c>
      <c r="F34" s="19">
        <v>6000</v>
      </c>
      <c r="G34" s="19">
        <v>6000</v>
      </c>
      <c r="H34" s="19">
        <v>6000</v>
      </c>
      <c r="I34" s="19">
        <v>6000</v>
      </c>
      <c r="J34" s="19">
        <v>6000</v>
      </c>
      <c r="K34" s="19">
        <v>6000</v>
      </c>
      <c r="L34" s="19">
        <v>6000</v>
      </c>
      <c r="M34" s="19">
        <v>6000</v>
      </c>
      <c r="N34" s="19">
        <v>1000</v>
      </c>
      <c r="O34" s="19">
        <v>1000</v>
      </c>
    </row>
    <row r="35" spans="1:15" ht="20.25" customHeight="1" x14ac:dyDescent="0.25">
      <c r="A35" s="4" t="s">
        <v>43</v>
      </c>
      <c r="B35" s="5" t="s">
        <v>91</v>
      </c>
      <c r="C35" s="33">
        <f t="shared" si="5"/>
        <v>135500</v>
      </c>
      <c r="D35" s="19"/>
      <c r="E35" s="19"/>
      <c r="F35" s="19"/>
      <c r="G35" s="19"/>
      <c r="H35" s="19">
        <v>10500</v>
      </c>
      <c r="I35" s="19">
        <v>20000</v>
      </c>
      <c r="J35" s="19">
        <v>40000</v>
      </c>
      <c r="K35" s="19">
        <v>45000</v>
      </c>
      <c r="L35" s="19"/>
      <c r="M35" s="19"/>
      <c r="N35" s="19"/>
      <c r="O35" s="19">
        <v>20000</v>
      </c>
    </row>
    <row r="36" spans="1:15" x14ac:dyDescent="0.25">
      <c r="A36" s="4" t="s">
        <v>44</v>
      </c>
      <c r="B36" s="5" t="s">
        <v>53</v>
      </c>
      <c r="C36" s="33">
        <f t="shared" si="5"/>
        <v>196600</v>
      </c>
      <c r="D36" s="19"/>
      <c r="E36" s="19"/>
      <c r="F36" s="19"/>
      <c r="G36" s="19"/>
      <c r="H36" s="19">
        <v>15000</v>
      </c>
      <c r="I36" s="19">
        <f>15000</f>
        <v>15000</v>
      </c>
      <c r="J36" s="19">
        <f>26000+26000+6000+5000</f>
        <v>63000</v>
      </c>
      <c r="K36" s="19">
        <f>63000</f>
        <v>63000</v>
      </c>
      <c r="L36" s="19">
        <f>15000</f>
        <v>15000</v>
      </c>
      <c r="M36" s="19"/>
      <c r="N36" s="19">
        <f>10600</f>
        <v>10600</v>
      </c>
      <c r="O36" s="19">
        <f>15000</f>
        <v>15000</v>
      </c>
    </row>
    <row r="37" spans="1:15" x14ac:dyDescent="0.25">
      <c r="A37" s="4" t="s">
        <v>45</v>
      </c>
      <c r="B37" s="5" t="s">
        <v>54</v>
      </c>
      <c r="C37" s="33">
        <f t="shared" si="5"/>
        <v>150000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150000</v>
      </c>
      <c r="O37" s="19"/>
    </row>
    <row r="38" spans="1:15" x14ac:dyDescent="0.25">
      <c r="A38" s="4" t="s">
        <v>46</v>
      </c>
      <c r="B38" s="5" t="s">
        <v>55</v>
      </c>
      <c r="C38" s="33">
        <f t="shared" si="5"/>
        <v>120000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v>120000</v>
      </c>
      <c r="O38" s="19"/>
    </row>
    <row r="39" spans="1:15" x14ac:dyDescent="0.25">
      <c r="A39" s="4" t="s">
        <v>47</v>
      </c>
      <c r="B39" s="5" t="s">
        <v>77</v>
      </c>
      <c r="C39" s="33">
        <f t="shared" si="5"/>
        <v>7200</v>
      </c>
      <c r="D39" s="19">
        <v>600</v>
      </c>
      <c r="E39" s="19">
        <v>600</v>
      </c>
      <c r="F39" s="19">
        <v>600</v>
      </c>
      <c r="G39" s="19">
        <v>600</v>
      </c>
      <c r="H39" s="19">
        <v>600</v>
      </c>
      <c r="I39" s="19">
        <v>600</v>
      </c>
      <c r="J39" s="19">
        <v>600</v>
      </c>
      <c r="K39" s="19">
        <v>600</v>
      </c>
      <c r="L39" s="19">
        <v>600</v>
      </c>
      <c r="M39" s="19">
        <v>600</v>
      </c>
      <c r="N39" s="19">
        <v>600</v>
      </c>
      <c r="O39" s="19">
        <v>600</v>
      </c>
    </row>
    <row r="40" spans="1:15" x14ac:dyDescent="0.25">
      <c r="A40" s="4" t="s">
        <v>48</v>
      </c>
      <c r="B40" s="5" t="s">
        <v>56</v>
      </c>
      <c r="C40" s="33">
        <f t="shared" si="5"/>
        <v>24000</v>
      </c>
      <c r="D40" s="19">
        <v>2000</v>
      </c>
      <c r="E40" s="19">
        <v>2000</v>
      </c>
      <c r="F40" s="19">
        <v>2000</v>
      </c>
      <c r="G40" s="19">
        <v>2000</v>
      </c>
      <c r="H40" s="19">
        <v>2000</v>
      </c>
      <c r="I40" s="19">
        <v>2000</v>
      </c>
      <c r="J40" s="19">
        <v>2000</v>
      </c>
      <c r="K40" s="19">
        <v>2000</v>
      </c>
      <c r="L40" s="19">
        <v>2000</v>
      </c>
      <c r="M40" s="19">
        <v>2000</v>
      </c>
      <c r="N40" s="19">
        <v>2000</v>
      </c>
      <c r="O40" s="19">
        <v>2000</v>
      </c>
    </row>
    <row r="41" spans="1:15" x14ac:dyDescent="0.25">
      <c r="A41" s="4" t="s">
        <v>57</v>
      </c>
      <c r="B41" s="5" t="s">
        <v>98</v>
      </c>
      <c r="C41" s="33">
        <f t="shared" si="5"/>
        <v>6000</v>
      </c>
      <c r="D41" s="19">
        <v>500</v>
      </c>
      <c r="E41" s="19">
        <v>500</v>
      </c>
      <c r="F41" s="19">
        <v>500</v>
      </c>
      <c r="G41" s="19">
        <v>500</v>
      </c>
      <c r="H41" s="19">
        <v>500</v>
      </c>
      <c r="I41" s="19">
        <v>500</v>
      </c>
      <c r="J41" s="19">
        <v>500</v>
      </c>
      <c r="K41" s="19">
        <v>500</v>
      </c>
      <c r="L41" s="19">
        <v>500</v>
      </c>
      <c r="M41" s="19">
        <v>500</v>
      </c>
      <c r="N41" s="19">
        <v>500</v>
      </c>
      <c r="O41" s="19">
        <v>500</v>
      </c>
    </row>
    <row r="42" spans="1:15" ht="31.5" x14ac:dyDescent="0.25">
      <c r="A42" s="4" t="s">
        <v>58</v>
      </c>
      <c r="B42" s="5" t="s">
        <v>61</v>
      </c>
      <c r="C42" s="33">
        <f t="shared" si="5"/>
        <v>130000</v>
      </c>
      <c r="D42" s="19">
        <v>12000</v>
      </c>
      <c r="E42" s="19">
        <v>12000</v>
      </c>
      <c r="F42" s="19">
        <v>12000</v>
      </c>
      <c r="G42" s="19">
        <v>12000</v>
      </c>
      <c r="H42" s="19">
        <v>12000</v>
      </c>
      <c r="I42" s="19">
        <v>12000</v>
      </c>
      <c r="J42" s="19">
        <v>12000</v>
      </c>
      <c r="K42" s="19">
        <v>12000</v>
      </c>
      <c r="L42" s="19">
        <v>12000</v>
      </c>
      <c r="M42" s="19">
        <v>12000</v>
      </c>
      <c r="N42" s="19">
        <v>5000</v>
      </c>
      <c r="O42" s="19">
        <v>5000</v>
      </c>
    </row>
    <row r="43" spans="1:15" x14ac:dyDescent="0.25">
      <c r="A43" s="4" t="s">
        <v>59</v>
      </c>
      <c r="B43" s="5" t="s">
        <v>62</v>
      </c>
      <c r="C43" s="33">
        <f t="shared" si="5"/>
        <v>28000</v>
      </c>
      <c r="D43" s="19">
        <v>3000</v>
      </c>
      <c r="E43" s="19">
        <v>2000</v>
      </c>
      <c r="F43" s="19">
        <v>2000</v>
      </c>
      <c r="G43" s="19">
        <v>2000</v>
      </c>
      <c r="H43" s="19">
        <v>2000</v>
      </c>
      <c r="I43" s="19">
        <v>2000</v>
      </c>
      <c r="J43" s="19">
        <v>2000</v>
      </c>
      <c r="K43" s="19">
        <v>2000</v>
      </c>
      <c r="L43" s="19">
        <v>3000</v>
      </c>
      <c r="M43" s="19">
        <v>1500</v>
      </c>
      <c r="N43" s="19">
        <v>1500</v>
      </c>
      <c r="O43" s="19">
        <v>5000</v>
      </c>
    </row>
    <row r="44" spans="1:15" ht="31.5" x14ac:dyDescent="0.25">
      <c r="A44" s="4" t="s">
        <v>60</v>
      </c>
      <c r="B44" s="5" t="s">
        <v>63</v>
      </c>
      <c r="C44" s="33">
        <f t="shared" si="5"/>
        <v>14000</v>
      </c>
      <c r="D44" s="19"/>
      <c r="E44" s="19">
        <v>1000</v>
      </c>
      <c r="F44" s="19">
        <v>2000</v>
      </c>
      <c r="G44" s="19">
        <v>2000</v>
      </c>
      <c r="H44" s="19">
        <v>2000</v>
      </c>
      <c r="I44" s="19">
        <v>2000</v>
      </c>
      <c r="J44" s="19">
        <v>2000</v>
      </c>
      <c r="K44" s="19">
        <v>2000</v>
      </c>
      <c r="L44" s="19">
        <v>1000</v>
      </c>
      <c r="M44" s="19"/>
      <c r="N44" s="19"/>
      <c r="O44" s="19"/>
    </row>
    <row r="45" spans="1:15" ht="31.5" x14ac:dyDescent="0.25">
      <c r="A45" s="4" t="s">
        <v>64</v>
      </c>
      <c r="B45" s="5" t="s">
        <v>65</v>
      </c>
      <c r="C45" s="33">
        <f t="shared" si="5"/>
        <v>12000</v>
      </c>
      <c r="D45" s="19"/>
      <c r="E45" s="19">
        <v>1000</v>
      </c>
      <c r="F45" s="19"/>
      <c r="G45" s="19">
        <v>5000</v>
      </c>
      <c r="H45" s="19"/>
      <c r="I45" s="19"/>
      <c r="J45" s="19">
        <v>1000</v>
      </c>
      <c r="K45" s="19"/>
      <c r="L45" s="19">
        <v>5000</v>
      </c>
      <c r="M45" s="19"/>
      <c r="N45" s="19"/>
      <c r="O45" s="19"/>
    </row>
    <row r="46" spans="1:15" x14ac:dyDescent="0.25">
      <c r="A46" s="4" t="s">
        <v>66</v>
      </c>
      <c r="B46" s="5" t="s">
        <v>97</v>
      </c>
      <c r="C46" s="33">
        <f t="shared" si="5"/>
        <v>52000</v>
      </c>
      <c r="D46" s="19"/>
      <c r="E46" s="19"/>
      <c r="F46" s="19"/>
      <c r="G46" s="19"/>
      <c r="H46" s="19"/>
      <c r="I46" s="19"/>
      <c r="J46" s="19"/>
      <c r="K46" s="19"/>
      <c r="L46" s="19"/>
      <c r="M46" s="19">
        <v>26000</v>
      </c>
      <c r="N46" s="19">
        <v>26000</v>
      </c>
      <c r="O46" s="19"/>
    </row>
    <row r="47" spans="1:15" x14ac:dyDescent="0.25">
      <c r="A47" s="4" t="s">
        <v>96</v>
      </c>
      <c r="B47" s="5" t="s">
        <v>67</v>
      </c>
      <c r="C47" s="33">
        <f t="shared" si="5"/>
        <v>20437</v>
      </c>
      <c r="D47" s="19"/>
      <c r="E47" s="19"/>
      <c r="F47" s="19"/>
      <c r="G47" s="19"/>
      <c r="H47" s="19"/>
      <c r="I47" s="19"/>
      <c r="J47" s="19"/>
      <c r="K47" s="19"/>
      <c r="L47" s="19">
        <v>20437</v>
      </c>
      <c r="M47" s="19"/>
      <c r="N47" s="19"/>
      <c r="O47" s="19"/>
    </row>
    <row r="48" spans="1:15" x14ac:dyDescent="0.25">
      <c r="A48" s="34"/>
      <c r="B48" s="35"/>
      <c r="C48" s="36"/>
      <c r="D48" s="36">
        <f>D30+D26</f>
        <v>27100</v>
      </c>
      <c r="E48" s="36">
        <f t="shared" ref="E48:O48" si="10">E30+E26</f>
        <v>25100</v>
      </c>
      <c r="F48" s="36">
        <f t="shared" si="10"/>
        <v>27100</v>
      </c>
      <c r="G48" s="36">
        <f t="shared" si="10"/>
        <v>33100</v>
      </c>
      <c r="H48" s="36">
        <f t="shared" si="10"/>
        <v>50600</v>
      </c>
      <c r="I48" s="36">
        <f t="shared" si="10"/>
        <v>88100</v>
      </c>
      <c r="J48" s="36">
        <f t="shared" si="10"/>
        <v>132100</v>
      </c>
      <c r="K48" s="36">
        <f t="shared" si="10"/>
        <v>348100</v>
      </c>
      <c r="L48" s="36">
        <f t="shared" si="10"/>
        <v>65537</v>
      </c>
      <c r="M48" s="36">
        <f t="shared" si="10"/>
        <v>56600</v>
      </c>
      <c r="N48" s="36">
        <f t="shared" si="10"/>
        <v>357200</v>
      </c>
      <c r="O48" s="36">
        <f t="shared" si="10"/>
        <v>49100</v>
      </c>
    </row>
    <row r="49" spans="1:15" x14ac:dyDescent="0.25">
      <c r="A49" s="11" t="s">
        <v>30</v>
      </c>
      <c r="B49" s="12" t="s">
        <v>68</v>
      </c>
      <c r="C49" s="17">
        <f>SUM(D49:O49)</f>
        <v>448008</v>
      </c>
      <c r="D49" s="17">
        <f>D50+D60+D61+D62+D63</f>
        <v>37084</v>
      </c>
      <c r="E49" s="17">
        <f t="shared" ref="E49:N49" si="11">E50+E60+E61+E62+E63</f>
        <v>37084</v>
      </c>
      <c r="F49" s="17">
        <f t="shared" si="11"/>
        <v>37084</v>
      </c>
      <c r="G49" s="17">
        <f t="shared" si="11"/>
        <v>38084</v>
      </c>
      <c r="H49" s="17">
        <f t="shared" si="11"/>
        <v>37084</v>
      </c>
      <c r="I49" s="17">
        <f t="shared" si="11"/>
        <v>37084</v>
      </c>
      <c r="J49" s="17">
        <f t="shared" si="11"/>
        <v>37084</v>
      </c>
      <c r="K49" s="17">
        <f t="shared" si="11"/>
        <v>38084</v>
      </c>
      <c r="L49" s="17">
        <f t="shared" si="11"/>
        <v>37084</v>
      </c>
      <c r="M49" s="17">
        <f t="shared" si="11"/>
        <v>37084</v>
      </c>
      <c r="N49" s="17">
        <f t="shared" si="11"/>
        <v>38084</v>
      </c>
      <c r="O49" s="17">
        <f>O50+O60+O61+O62+O63</f>
        <v>37084</v>
      </c>
    </row>
    <row r="50" spans="1:15" x14ac:dyDescent="0.25">
      <c r="A50" s="4" t="s">
        <v>69</v>
      </c>
      <c r="B50" s="5" t="s">
        <v>70</v>
      </c>
      <c r="C50" s="19">
        <f>SUM(D50:O50)</f>
        <v>418008</v>
      </c>
      <c r="D50" s="19">
        <f>D51+D56+D58</f>
        <v>34834</v>
      </c>
      <c r="E50" s="19">
        <f t="shared" ref="E50:O50" si="12">E51+E56+E58</f>
        <v>34834</v>
      </c>
      <c r="F50" s="19">
        <f t="shared" si="12"/>
        <v>34834</v>
      </c>
      <c r="G50" s="19">
        <f t="shared" si="12"/>
        <v>34834</v>
      </c>
      <c r="H50" s="19">
        <f t="shared" si="12"/>
        <v>34834</v>
      </c>
      <c r="I50" s="19">
        <f t="shared" si="12"/>
        <v>34834</v>
      </c>
      <c r="J50" s="19">
        <f t="shared" si="12"/>
        <v>34834</v>
      </c>
      <c r="K50" s="19">
        <f t="shared" si="12"/>
        <v>34834</v>
      </c>
      <c r="L50" s="19">
        <f t="shared" si="12"/>
        <v>34834</v>
      </c>
      <c r="M50" s="19">
        <f t="shared" si="12"/>
        <v>34834</v>
      </c>
      <c r="N50" s="19">
        <f t="shared" si="12"/>
        <v>34834</v>
      </c>
      <c r="O50" s="19">
        <f t="shared" si="12"/>
        <v>34834</v>
      </c>
    </row>
    <row r="51" spans="1:15" x14ac:dyDescent="0.25">
      <c r="A51" s="4" t="s">
        <v>71</v>
      </c>
      <c r="B51" s="5" t="s">
        <v>19</v>
      </c>
      <c r="C51" s="19">
        <f t="shared" si="5"/>
        <v>288000</v>
      </c>
      <c r="D51" s="19">
        <f>D52+D54</f>
        <v>24000</v>
      </c>
      <c r="E51" s="19">
        <f t="shared" ref="E51:O51" si="13">E52+E54</f>
        <v>24000</v>
      </c>
      <c r="F51" s="19">
        <f t="shared" si="13"/>
        <v>24000</v>
      </c>
      <c r="G51" s="19">
        <f t="shared" si="13"/>
        <v>24000</v>
      </c>
      <c r="H51" s="19">
        <f t="shared" si="13"/>
        <v>24000</v>
      </c>
      <c r="I51" s="19">
        <f t="shared" si="13"/>
        <v>24000</v>
      </c>
      <c r="J51" s="19">
        <f t="shared" si="13"/>
        <v>24000</v>
      </c>
      <c r="K51" s="19">
        <f t="shared" si="13"/>
        <v>24000</v>
      </c>
      <c r="L51" s="19">
        <f t="shared" si="13"/>
        <v>24000</v>
      </c>
      <c r="M51" s="19">
        <f t="shared" si="13"/>
        <v>24000</v>
      </c>
      <c r="N51" s="19">
        <f t="shared" si="13"/>
        <v>24000</v>
      </c>
      <c r="O51" s="19">
        <f t="shared" si="13"/>
        <v>24000</v>
      </c>
    </row>
    <row r="52" spans="1:15" x14ac:dyDescent="0.25">
      <c r="A52" s="4" t="s">
        <v>72</v>
      </c>
      <c r="B52" s="8" t="s">
        <v>3</v>
      </c>
      <c r="C52" s="19">
        <f t="shared" si="5"/>
        <v>288000</v>
      </c>
      <c r="D52" s="19">
        <v>24000</v>
      </c>
      <c r="E52" s="19">
        <v>24000</v>
      </c>
      <c r="F52" s="19">
        <v>24000</v>
      </c>
      <c r="G52" s="19">
        <v>24000</v>
      </c>
      <c r="H52" s="19">
        <v>24000</v>
      </c>
      <c r="I52" s="19">
        <v>24000</v>
      </c>
      <c r="J52" s="19">
        <v>24000</v>
      </c>
      <c r="K52" s="19">
        <v>24000</v>
      </c>
      <c r="L52" s="19">
        <v>24000</v>
      </c>
      <c r="M52" s="19">
        <v>24000</v>
      </c>
      <c r="N52" s="19">
        <v>24000</v>
      </c>
      <c r="O52" s="19">
        <v>24000</v>
      </c>
    </row>
    <row r="53" spans="1:15" s="16" customFormat="1" ht="12.75" x14ac:dyDescent="0.2">
      <c r="A53" s="15"/>
      <c r="B53" s="14" t="s">
        <v>94</v>
      </c>
      <c r="C53" s="20">
        <f t="shared" si="5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5">
      <c r="A54" s="4" t="s">
        <v>73</v>
      </c>
      <c r="B54" s="8" t="s">
        <v>4</v>
      </c>
      <c r="C54" s="19">
        <f t="shared" si="5"/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16" customFormat="1" ht="12.75" x14ac:dyDescent="0.2">
      <c r="A55" s="15"/>
      <c r="B55" s="14" t="s">
        <v>94</v>
      </c>
      <c r="C55" s="20">
        <f t="shared" si="5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x14ac:dyDescent="0.25">
      <c r="A56" s="4" t="s">
        <v>74</v>
      </c>
      <c r="B56" s="5" t="s">
        <v>5</v>
      </c>
      <c r="C56" s="19">
        <f t="shared" si="5"/>
        <v>43032</v>
      </c>
      <c r="D56" s="19">
        <v>3586</v>
      </c>
      <c r="E56" s="19">
        <v>3586</v>
      </c>
      <c r="F56" s="19">
        <v>3586</v>
      </c>
      <c r="G56" s="19">
        <v>3586</v>
      </c>
      <c r="H56" s="19">
        <v>3586</v>
      </c>
      <c r="I56" s="19">
        <v>3586</v>
      </c>
      <c r="J56" s="19">
        <v>3586</v>
      </c>
      <c r="K56" s="19">
        <v>3586</v>
      </c>
      <c r="L56" s="19">
        <v>3586</v>
      </c>
      <c r="M56" s="19">
        <v>3586</v>
      </c>
      <c r="N56" s="19">
        <v>3586</v>
      </c>
      <c r="O56" s="19">
        <v>3586</v>
      </c>
    </row>
    <row r="57" spans="1:15" s="16" customFormat="1" ht="12.75" x14ac:dyDescent="0.2">
      <c r="A57" s="15"/>
      <c r="B57" s="14" t="s">
        <v>94</v>
      </c>
      <c r="C57" s="20">
        <f t="shared" si="5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x14ac:dyDescent="0.25">
      <c r="A58" s="4" t="s">
        <v>75</v>
      </c>
      <c r="B58" s="5" t="s">
        <v>6</v>
      </c>
      <c r="C58" s="19">
        <f t="shared" si="5"/>
        <v>86976</v>
      </c>
      <c r="D58" s="19">
        <v>7248</v>
      </c>
      <c r="E58" s="19">
        <v>7248</v>
      </c>
      <c r="F58" s="19">
        <v>7248</v>
      </c>
      <c r="G58" s="19">
        <v>7248</v>
      </c>
      <c r="H58" s="19">
        <v>7248</v>
      </c>
      <c r="I58" s="19">
        <v>7248</v>
      </c>
      <c r="J58" s="19">
        <v>7248</v>
      </c>
      <c r="K58" s="19">
        <v>7248</v>
      </c>
      <c r="L58" s="19">
        <v>7248</v>
      </c>
      <c r="M58" s="19">
        <v>7248</v>
      </c>
      <c r="N58" s="19">
        <v>7248</v>
      </c>
      <c r="O58" s="19">
        <v>7248</v>
      </c>
    </row>
    <row r="59" spans="1:15" s="16" customFormat="1" ht="12.75" x14ac:dyDescent="0.2">
      <c r="A59" s="15"/>
      <c r="B59" s="14" t="s">
        <v>94</v>
      </c>
      <c r="C59" s="20">
        <f t="shared" si="5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4" t="s">
        <v>76</v>
      </c>
      <c r="B60" s="5" t="s">
        <v>80</v>
      </c>
      <c r="C60" s="19">
        <f t="shared" si="5"/>
        <v>24000</v>
      </c>
      <c r="D60" s="19">
        <v>2000</v>
      </c>
      <c r="E60" s="19">
        <v>2000</v>
      </c>
      <c r="F60" s="19">
        <v>2000</v>
      </c>
      <c r="G60" s="19">
        <v>2000</v>
      </c>
      <c r="H60" s="19">
        <v>2000</v>
      </c>
      <c r="I60" s="19">
        <v>2000</v>
      </c>
      <c r="J60" s="19">
        <v>2000</v>
      </c>
      <c r="K60" s="19">
        <v>2000</v>
      </c>
      <c r="L60" s="19">
        <v>2000</v>
      </c>
      <c r="M60" s="19">
        <v>2000</v>
      </c>
      <c r="N60" s="19">
        <v>2000</v>
      </c>
      <c r="O60" s="19">
        <v>2000</v>
      </c>
    </row>
    <row r="61" spans="1:15" x14ac:dyDescent="0.25">
      <c r="A61" s="4" t="s">
        <v>78</v>
      </c>
      <c r="B61" s="5" t="s">
        <v>82</v>
      </c>
      <c r="C61" s="19">
        <f t="shared" si="5"/>
        <v>3000</v>
      </c>
      <c r="D61" s="19"/>
      <c r="E61" s="19"/>
      <c r="F61" s="19"/>
      <c r="G61" s="19">
        <v>1000</v>
      </c>
      <c r="H61" s="19"/>
      <c r="I61" s="19"/>
      <c r="J61" s="19"/>
      <c r="K61" s="19">
        <v>1000</v>
      </c>
      <c r="L61" s="19"/>
      <c r="M61" s="19"/>
      <c r="N61" s="19">
        <v>1000</v>
      </c>
      <c r="O61" s="19"/>
    </row>
    <row r="62" spans="1:15" ht="31.5" x14ac:dyDescent="0.25">
      <c r="A62" s="4" t="s">
        <v>79</v>
      </c>
      <c r="B62" s="5" t="s">
        <v>83</v>
      </c>
      <c r="C62" s="19">
        <f t="shared" si="5"/>
        <v>3000</v>
      </c>
      <c r="D62" s="19">
        <v>250</v>
      </c>
      <c r="E62" s="19">
        <v>250</v>
      </c>
      <c r="F62" s="19">
        <v>250</v>
      </c>
      <c r="G62" s="19">
        <v>250</v>
      </c>
      <c r="H62" s="19">
        <v>250</v>
      </c>
      <c r="I62" s="19">
        <v>250</v>
      </c>
      <c r="J62" s="19">
        <v>250</v>
      </c>
      <c r="K62" s="19">
        <v>250</v>
      </c>
      <c r="L62" s="19">
        <v>250</v>
      </c>
      <c r="M62" s="19">
        <v>250</v>
      </c>
      <c r="N62" s="19">
        <v>250</v>
      </c>
      <c r="O62" s="19">
        <v>250</v>
      </c>
    </row>
    <row r="63" spans="1:15" ht="16.5" thickBot="1" x14ac:dyDescent="0.3">
      <c r="A63" s="4" t="s">
        <v>81</v>
      </c>
      <c r="B63" s="5" t="s">
        <v>84</v>
      </c>
      <c r="C63" s="19">
        <f t="shared" si="5"/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s="3" customFormat="1" ht="16.5" thickBot="1" x14ac:dyDescent="0.3">
      <c r="A64" s="25"/>
      <c r="B64" s="26" t="s">
        <v>86</v>
      </c>
      <c r="C64" s="27">
        <f t="shared" ref="C64:O64" si="14">C11+C26+C30+C49</f>
        <v>4549999.7126436792</v>
      </c>
      <c r="D64" s="27">
        <f t="shared" si="14"/>
        <v>297173.6551724138</v>
      </c>
      <c r="E64" s="27">
        <f t="shared" si="14"/>
        <v>295173.6551724138</v>
      </c>
      <c r="F64" s="27">
        <f t="shared" si="14"/>
        <v>297173.6551724138</v>
      </c>
      <c r="G64" s="27">
        <f t="shared" si="14"/>
        <v>344473.6551724138</v>
      </c>
      <c r="H64" s="27">
        <f t="shared" si="14"/>
        <v>313406.98850574717</v>
      </c>
      <c r="I64" s="27">
        <f t="shared" si="14"/>
        <v>350906.98850574717</v>
      </c>
      <c r="J64" s="27">
        <f t="shared" si="14"/>
        <v>394906.98850574717</v>
      </c>
      <c r="K64" s="27">
        <f t="shared" si="14"/>
        <v>611906.98850574717</v>
      </c>
      <c r="L64" s="27">
        <f t="shared" si="14"/>
        <v>368643.98850574717</v>
      </c>
      <c r="M64" s="27">
        <f t="shared" si="14"/>
        <v>319406.98850574717</v>
      </c>
      <c r="N64" s="27">
        <f t="shared" si="14"/>
        <v>615723.08045977005</v>
      </c>
      <c r="O64" s="27">
        <f t="shared" si="14"/>
        <v>341103.08045977011</v>
      </c>
    </row>
    <row r="65" spans="3:15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3:15" x14ac:dyDescent="0.25">
      <c r="C66" s="32">
        <f t="shared" ref="C66:O66" si="15">C8-C64</f>
        <v>0.28735632076859474</v>
      </c>
      <c r="D66" s="32">
        <f t="shared" si="15"/>
        <v>141776.3448275862</v>
      </c>
      <c r="E66" s="32">
        <f t="shared" si="15"/>
        <v>143776.3448275862</v>
      </c>
      <c r="F66" s="32">
        <f t="shared" si="15"/>
        <v>141776.3448275862</v>
      </c>
      <c r="G66" s="32">
        <f t="shared" si="15"/>
        <v>94476.344827586203</v>
      </c>
      <c r="H66" s="32">
        <f t="shared" si="15"/>
        <v>125543.01149425283</v>
      </c>
      <c r="I66" s="32">
        <f t="shared" si="15"/>
        <v>88043.011494252831</v>
      </c>
      <c r="J66" s="32">
        <f t="shared" si="15"/>
        <v>44043.011494252831</v>
      </c>
      <c r="K66" s="32">
        <f t="shared" si="15"/>
        <v>-172956.98850574717</v>
      </c>
      <c r="L66" s="32">
        <f t="shared" si="15"/>
        <v>69756.011494252831</v>
      </c>
      <c r="M66" s="32">
        <f t="shared" si="15"/>
        <v>-319406.98850574717</v>
      </c>
      <c r="N66" s="32">
        <f t="shared" si="15"/>
        <v>-15723.080459770048</v>
      </c>
      <c r="O66" s="32">
        <f t="shared" si="15"/>
        <v>-341103.08045977011</v>
      </c>
    </row>
    <row r="67" spans="3:15" x14ac:dyDescent="0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3:15" x14ac:dyDescent="0.2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3:15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pageMargins left="0.70866141732283472" right="0.70866141732283472" top="0.74803149606299213" bottom="0.74803149606299213" header="0.31496062992125984" footer="0.31496062992125984"/>
  <pageSetup paperSize="9" scale="64" fitToHeight="3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Лист3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123</cp:lastModifiedBy>
  <cp:lastPrinted>2015-12-28T06:15:39Z</cp:lastPrinted>
  <dcterms:created xsi:type="dcterms:W3CDTF">2015-12-20T02:27:11Z</dcterms:created>
  <dcterms:modified xsi:type="dcterms:W3CDTF">2017-10-17T08:57:09Z</dcterms:modified>
</cp:coreProperties>
</file>